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obb\Desktop\"/>
    </mc:Choice>
  </mc:AlternateContent>
  <bookViews>
    <workbookView xWindow="0" yWindow="0" windowWidth="20520" windowHeight="8985"/>
  </bookViews>
  <sheets>
    <sheet name="Sheet1" sheetId="1" r:id="rId1"/>
    <sheet name="Sheet2" sheetId="2" r:id="rId2"/>
  </sheets>
  <definedNames>
    <definedName name="_xlnm.Print_Area" localSheetId="0">Sheet1!$A$1:$T$32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T23" i="1" l="1"/>
  <c r="S23" i="1"/>
  <c r="T14" i="1" l="1"/>
  <c r="T11" i="1"/>
  <c r="S16" i="1"/>
  <c r="S15" i="1"/>
  <c r="S13" i="1"/>
  <c r="S12" i="1"/>
  <c r="S10" i="1"/>
  <c r="N23" i="1"/>
  <c r="L23" i="1"/>
  <c r="M23" i="1"/>
  <c r="T10" i="1"/>
  <c r="S11" i="1"/>
  <c r="T12" i="1"/>
  <c r="T13" i="1"/>
  <c r="S14" i="1"/>
  <c r="T15" i="1"/>
  <c r="T16" i="1"/>
  <c r="S20" i="1"/>
  <c r="T20" i="1"/>
  <c r="S21" i="1"/>
  <c r="T21" i="1"/>
  <c r="S22" i="1"/>
  <c r="T22" i="1"/>
  <c r="W17" i="1" l="1"/>
  <c r="W20" i="1"/>
  <c r="W21" i="1"/>
  <c r="W22" i="1"/>
  <c r="W11" i="1"/>
  <c r="W12" i="1"/>
  <c r="W13" i="1"/>
  <c r="W14" i="1"/>
  <c r="W15" i="1"/>
  <c r="W16" i="1"/>
  <c r="W10" i="1"/>
  <c r="W23" i="1" l="1"/>
  <c r="J23" i="1" s="1"/>
  <c r="O23" i="1" l="1"/>
</calcChain>
</file>

<file path=xl/sharedStrings.xml><?xml version="1.0" encoding="utf-8"?>
<sst xmlns="http://schemas.openxmlformats.org/spreadsheetml/2006/main" count="87" uniqueCount="60">
  <si>
    <t>Map Index</t>
  </si>
  <si>
    <t>Project No.</t>
  </si>
  <si>
    <t>Road Name/Number</t>
  </si>
  <si>
    <t>Begin</t>
  </si>
  <si>
    <t>Lat.</t>
  </si>
  <si>
    <t>Long.</t>
  </si>
  <si>
    <t>End</t>
  </si>
  <si>
    <t>Description of Work</t>
  </si>
  <si>
    <t>Project Length (miles)</t>
  </si>
  <si>
    <t>Brown St</t>
  </si>
  <si>
    <t>Brasfield Blvd</t>
  </si>
  <si>
    <t>Sunny Ln</t>
  </si>
  <si>
    <t>CRAF</t>
  </si>
  <si>
    <t>FAEF</t>
  </si>
  <si>
    <t>Resurfacing and Traffic Striping/Marking from Sunset Dr to SR-14</t>
  </si>
  <si>
    <t>Replacement of Bridge, BIN 010583 at Swift Creek</t>
  </si>
  <si>
    <t>Leveling and Base Failure Repair From CR-82 to CR-59</t>
  </si>
  <si>
    <t>FAEF Amount</t>
  </si>
  <si>
    <t>CRAF Amount</t>
  </si>
  <si>
    <t>RA-ACP-01-05-2020</t>
  </si>
  <si>
    <t>Progress Way</t>
  </si>
  <si>
    <t>Resurfacing and Traffic Striping from Sunny Ln to Brown St</t>
  </si>
  <si>
    <t>Strip Patching and Base Work from Sunny Ln to Brown St</t>
  </si>
  <si>
    <t>Project Details</t>
  </si>
  <si>
    <t>Road Improvement Project</t>
  </si>
  <si>
    <t>Bridge Improvement Project</t>
  </si>
  <si>
    <t>X</t>
  </si>
  <si>
    <t>Resurfacing and Traffic Striping/Marking from CR-82 to CR-59</t>
  </si>
  <si>
    <t>Remarks</t>
  </si>
  <si>
    <t>N/A</t>
  </si>
  <si>
    <t>Project Length (miles) (This column is used for calculations only and should not be included in the printed document)</t>
  </si>
  <si>
    <t>RA-ACP 01-01-2020</t>
  </si>
  <si>
    <t>RA-ACP 01-02-2020</t>
  </si>
  <si>
    <t>RA-ACP 01-03-2020</t>
  </si>
  <si>
    <t>RA-ACP 01-04-2020</t>
  </si>
  <si>
    <t xml:space="preserve">Beginning Balance </t>
  </si>
  <si>
    <t>Map 2, RA-ACP 01-02-2020 was a Federal Aid Project and $800,000 of Federal Aid Funds was utilized along with $200,000 FAEF</t>
  </si>
  <si>
    <t>CRAF or FAEF</t>
  </si>
  <si>
    <t>Percent Complete</t>
  </si>
  <si>
    <t>Original CTP   (Yes or No)</t>
  </si>
  <si>
    <t>Y</t>
  </si>
  <si>
    <r>
      <rPr>
        <sz val="36"/>
        <color rgb="FFFF0000"/>
        <rFont val="Arial Narrow"/>
        <family val="2"/>
      </rPr>
      <t>___________</t>
    </r>
    <r>
      <rPr>
        <sz val="36"/>
        <color theme="1"/>
        <rFont val="Arial Narrow"/>
        <family val="2"/>
      </rPr>
      <t xml:space="preserve"> County</t>
    </r>
  </si>
  <si>
    <t>Public Works Projects are covered under Bid Inquiry PW 2020-1 and 2020-2</t>
  </si>
  <si>
    <t>Competitive Bids are covered by Bid Inquiry 2020-6 and 2020-7</t>
  </si>
  <si>
    <t>Map 1, RA-ACP-01-01-2020 included $30,000 of Municipal Rebuild Alabama Funds acquired under a MOU with the Town of Prosperity</t>
  </si>
  <si>
    <t>No CTP Amendments were made in FY 2020</t>
  </si>
  <si>
    <t>Amount of Rebuild Alabama Funding Expended in Current Fiscal Year</t>
  </si>
  <si>
    <t>CRAAC Plan 08/10/2019</t>
  </si>
  <si>
    <t>Total Rebuild Funds Expended this Fiscal Year</t>
  </si>
  <si>
    <t>Total Miles Addressed this Fiscal Year                                            (Total Mileage Does Not Include Bridge Projects)</t>
  </si>
  <si>
    <t xml:space="preserve">Note: Only Rebuild Alabama Funds are intended to be reported </t>
  </si>
  <si>
    <t>Total CRAF/FAEF Remaining</t>
  </si>
  <si>
    <t>Method In Which Rebuild Funds Were Utilized</t>
  </si>
  <si>
    <t>Annual Revenue Received by County</t>
  </si>
  <si>
    <t>Rebuild Funds Received from Municipalities through MOUs</t>
  </si>
  <si>
    <t>Amount Expended Utilizing Competitive Bid Contracts</t>
  </si>
  <si>
    <t>Amount Expended Utilizing Public Works Contracts</t>
  </si>
  <si>
    <t>Amount Expended exempt from Competitive and/ or Public Works Contracts</t>
  </si>
  <si>
    <t>Percent of Rebuild Funds Expended in Compliance with Section 7c(2)(d) on the Rebuild Alabama Act</t>
  </si>
  <si>
    <r>
      <t xml:space="preserve">FY </t>
    </r>
    <r>
      <rPr>
        <sz val="48"/>
        <color rgb="FFFF0000"/>
        <rFont val="Arial Narrow"/>
        <family val="2"/>
      </rPr>
      <t>2021</t>
    </r>
    <r>
      <rPr>
        <sz val="48"/>
        <color theme="1"/>
        <rFont val="Arial Narrow"/>
        <family val="2"/>
      </rPr>
      <t xml:space="preserve"> County Rebuild Alabama Annual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</si>
</sst>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"/>
    <numFmt numFmtId="166" formatCode="0.0%"/>
    <numFmt numFmtId="167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Times New Roman"/>
      <family val="1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6"/>
      <color theme="1"/>
      <name val="Arial Narrow"/>
      <family val="2"/>
    </font>
    <font>
      <sz val="28"/>
      <color theme="1"/>
      <name val="Arial Narrow"/>
      <family val="2"/>
    </font>
    <font>
      <sz val="36"/>
      <color theme="1"/>
      <name val="Arial Narrow"/>
      <family val="2"/>
    </font>
    <font>
      <sz val="36"/>
      <color rgb="FFFF0000"/>
      <name val="Arial Narrow"/>
      <family val="2"/>
    </font>
    <font>
      <sz val="48"/>
      <color theme="1"/>
      <name val="Arial Narrow"/>
      <family val="2"/>
    </font>
    <font>
      <sz val="48"/>
      <color rgb="FFFF0000"/>
      <name val="Arial Narrow"/>
      <family val="2"/>
    </font>
    <font>
      <i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4" borderId="15" xfId="0" applyFont="1" applyFill="1" applyBorder="1" applyAlignment="1" applyProtection="1">
      <alignment vertical="center" wrapText="1"/>
    </xf>
    <xf numFmtId="0" fontId="2" fillId="4" borderId="16" xfId="0" applyFont="1" applyFill="1" applyBorder="1" applyAlignment="1" applyProtection="1">
      <alignment vertical="center" wrapText="1"/>
    </xf>
    <xf numFmtId="0" fontId="2" fillId="4" borderId="17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65" fontId="2" fillId="0" borderId="6" xfId="0" applyNumberFormat="1" applyFont="1" applyBorder="1" applyAlignment="1" applyProtection="1">
      <alignment horizontal="center" vertical="center"/>
      <protection locked="0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65" fontId="2" fillId="0" borderId="12" xfId="0" applyNumberFormat="1" applyFont="1" applyBorder="1" applyAlignment="1" applyProtection="1">
      <alignment horizontal="center" vertical="center"/>
      <protection locked="0"/>
    </xf>
    <xf numFmtId="164" fontId="4" fillId="0" borderId="12" xfId="0" applyNumberFormat="1" applyFont="1" applyBorder="1" applyAlignment="1" applyProtection="1">
      <alignment horizontal="center" vertical="center"/>
      <protection locked="0"/>
    </xf>
    <xf numFmtId="164" fontId="2" fillId="0" borderId="1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5" fillId="0" borderId="0" xfId="0" applyFont="1"/>
    <xf numFmtId="0" fontId="4" fillId="0" borderId="9" xfId="0" applyFont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 applyProtection="1">
      <alignment horizontal="center" vertical="center"/>
      <protection locked="0"/>
    </xf>
    <xf numFmtId="7" fontId="2" fillId="0" borderId="6" xfId="1" applyNumberFormat="1" applyFont="1" applyBorder="1" applyAlignment="1" applyProtection="1">
      <alignment horizontal="center" vertical="center"/>
    </xf>
    <xf numFmtId="7" fontId="2" fillId="0" borderId="7" xfId="1" applyNumberFormat="1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 textRotation="90" wrapText="1"/>
    </xf>
    <xf numFmtId="0" fontId="4" fillId="0" borderId="22" xfId="0" applyFont="1" applyBorder="1" applyAlignment="1" applyProtection="1">
      <alignment horizontal="center" vertical="center" wrapText="1"/>
    </xf>
    <xf numFmtId="2" fontId="2" fillId="5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/>
    </xf>
    <xf numFmtId="2" fontId="2" fillId="5" borderId="1" xfId="0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7" fontId="2" fillId="0" borderId="13" xfId="1" applyNumberFormat="1" applyFont="1" applyBorder="1" applyAlignment="1" applyProtection="1">
      <alignment horizontal="center" vertical="center" wrapText="1"/>
      <protection locked="0"/>
    </xf>
    <xf numFmtId="7" fontId="2" fillId="0" borderId="14" xfId="1" applyNumberFormat="1" applyFont="1" applyBorder="1" applyAlignment="1" applyProtection="1">
      <alignment horizontal="center" vertical="center" wrapText="1"/>
      <protection locked="0"/>
    </xf>
    <xf numFmtId="166" fontId="2" fillId="0" borderId="6" xfId="0" applyNumberFormat="1" applyFont="1" applyBorder="1" applyAlignment="1" applyProtection="1">
      <alignment horizontal="center" vertical="center"/>
      <protection locked="0"/>
    </xf>
    <xf numFmtId="166" fontId="2" fillId="0" borderId="12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</xf>
    <xf numFmtId="2" fontId="2" fillId="2" borderId="32" xfId="0" applyNumberFormat="1" applyFont="1" applyFill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 wrapText="1"/>
    </xf>
    <xf numFmtId="164" fontId="4" fillId="2" borderId="32" xfId="0" applyNumberFormat="1" applyFont="1" applyFill="1" applyBorder="1" applyAlignment="1" applyProtection="1">
      <alignment horizontal="center" vertical="center"/>
    </xf>
    <xf numFmtId="164" fontId="2" fillId="3" borderId="32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Border="1" applyAlignment="1" applyProtection="1">
      <alignment horizontal="center" vertical="center"/>
    </xf>
    <xf numFmtId="7" fontId="2" fillId="2" borderId="32" xfId="1" applyNumberFormat="1" applyFont="1" applyFill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9" fontId="4" fillId="0" borderId="1" xfId="2" applyFont="1" applyFill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left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167" fontId="4" fillId="3" borderId="27" xfId="0" applyNumberFormat="1" applyFont="1" applyFill="1" applyBorder="1" applyAlignment="1">
      <alignment horizontal="center" vertical="center" wrapText="1"/>
    </xf>
    <xf numFmtId="167" fontId="4" fillId="3" borderId="28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844550</xdr:colOff>
      <xdr:row>0</xdr:row>
      <xdr:rowOff>228600</xdr:rowOff>
    </xdr:from>
    <xdr:ext cx="1816100" cy="1663700"/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76450" y="228600"/>
          <a:ext cx="1816100" cy="1663700"/>
        </a:xfrm>
        <a:prstGeom prst="rect">
          <a:avLst/>
        </a:prstGeom>
      </xdr:spPr>
    </xdr:pic>
    <xdr:clientData/>
  </xdr:oneCellAnchor>
  <xdr:oneCellAnchor>
    <xdr:from>
      <xdr:col>0</xdr:col>
      <xdr:colOff>273050</xdr:colOff>
      <xdr:row>0</xdr:row>
      <xdr:rowOff>254000</xdr:rowOff>
    </xdr:from>
    <xdr:ext cx="1784350" cy="1645119"/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0" y="254000"/>
          <a:ext cx="1784350" cy="16451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abSelected="1" zoomScale="75" zoomScaleNormal="75" workbookViewId="0">
      <selection sqref="A1:T1"/>
    </sheetView>
  </sheetViews>
  <sheetFormatPr defaultRowHeight="16.5" x14ac:dyDescent="0.3"/>
  <cols>
    <col min="1" max="1" width="6" style="18" bestFit="1" customWidth="1"/>
    <col min="2" max="2" width="17.28515625" style="18" bestFit="1" customWidth="1"/>
    <col min="3" max="3" width="15.42578125" style="18" customWidth="1"/>
    <col min="4" max="9" width="8.28515625" style="18" customWidth="1"/>
    <col min="10" max="10" width="10.140625" style="18" customWidth="1"/>
    <col min="11" max="11" width="24.85546875" style="18" customWidth="1"/>
    <col min="12" max="12" width="14.28515625" style="19" bestFit="1" customWidth="1"/>
    <col min="13" max="15" width="15.85546875" style="18" customWidth="1"/>
    <col min="16" max="17" width="13" style="18" customWidth="1"/>
    <col min="18" max="18" width="17.140625" style="18" customWidth="1"/>
    <col min="19" max="20" width="20.5703125" style="18" customWidth="1"/>
    <col min="23" max="23" width="12.5703125" customWidth="1"/>
  </cols>
  <sheetData>
    <row r="1" spans="1:23" ht="60" x14ac:dyDescent="0.8">
      <c r="A1" s="69" t="s">
        <v>59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3" ht="60" customHeight="1" x14ac:dyDescent="0.25">
      <c r="A2" s="81" t="s">
        <v>41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3" s="1" customFormat="1" ht="35.25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W3" s="31"/>
    </row>
    <row r="4" spans="1:23" s="1" customFormat="1" ht="34.5" customHeight="1" thickBot="1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W4" s="31"/>
    </row>
    <row r="5" spans="1:23" s="1" customFormat="1" ht="20.25" customHeight="1" thickTop="1" thickBot="1" x14ac:dyDescent="0.3">
      <c r="A5" s="54" t="s">
        <v>0</v>
      </c>
      <c r="B5" s="56" t="s">
        <v>1</v>
      </c>
      <c r="C5" s="58" t="s">
        <v>2</v>
      </c>
      <c r="D5" s="58" t="s">
        <v>3</v>
      </c>
      <c r="E5" s="58"/>
      <c r="F5" s="83" t="s">
        <v>6</v>
      </c>
      <c r="G5" s="83"/>
      <c r="H5" s="47" t="s">
        <v>23</v>
      </c>
      <c r="I5" s="48"/>
      <c r="J5" s="48"/>
      <c r="K5" s="49"/>
      <c r="L5" s="78" t="s">
        <v>46</v>
      </c>
      <c r="M5" s="62" t="s">
        <v>52</v>
      </c>
      <c r="N5" s="63"/>
      <c r="O5" s="64"/>
      <c r="P5" s="50" t="s">
        <v>38</v>
      </c>
      <c r="Q5" s="50" t="s">
        <v>39</v>
      </c>
      <c r="R5" s="58" t="s">
        <v>37</v>
      </c>
      <c r="S5" s="58" t="s">
        <v>18</v>
      </c>
      <c r="T5" s="76" t="s">
        <v>17</v>
      </c>
      <c r="W5" s="31"/>
    </row>
    <row r="6" spans="1:23" s="1" customFormat="1" ht="100.15" customHeight="1" thickBot="1" x14ac:dyDescent="0.3">
      <c r="A6" s="55"/>
      <c r="B6" s="57"/>
      <c r="C6" s="59"/>
      <c r="D6" s="20" t="s">
        <v>4</v>
      </c>
      <c r="E6" s="20" t="s">
        <v>5</v>
      </c>
      <c r="F6" s="20" t="s">
        <v>4</v>
      </c>
      <c r="G6" s="20" t="s">
        <v>5</v>
      </c>
      <c r="H6" s="28" t="s">
        <v>24</v>
      </c>
      <c r="I6" s="28" t="s">
        <v>25</v>
      </c>
      <c r="J6" s="29" t="s">
        <v>8</v>
      </c>
      <c r="K6" s="29" t="s">
        <v>7</v>
      </c>
      <c r="L6" s="79"/>
      <c r="M6" s="40" t="s">
        <v>55</v>
      </c>
      <c r="N6" s="40" t="s">
        <v>56</v>
      </c>
      <c r="O6" s="40" t="s">
        <v>57</v>
      </c>
      <c r="P6" s="51"/>
      <c r="Q6" s="51"/>
      <c r="R6" s="80"/>
      <c r="S6" s="59"/>
      <c r="T6" s="77"/>
      <c r="W6" s="66" t="s">
        <v>30</v>
      </c>
    </row>
    <row r="7" spans="1:23" s="1" customFormat="1" ht="44.25" customHeight="1" thickTop="1" thickBot="1" x14ac:dyDescent="0.3">
      <c r="A7" s="3"/>
      <c r="B7" s="21"/>
      <c r="C7" s="4"/>
      <c r="D7" s="4"/>
      <c r="E7" s="4"/>
      <c r="F7" s="4"/>
      <c r="G7" s="4"/>
      <c r="H7" s="4"/>
      <c r="I7" s="4"/>
      <c r="J7" s="5"/>
      <c r="K7" s="6" t="s">
        <v>35</v>
      </c>
      <c r="L7" s="7"/>
      <c r="M7" s="4"/>
      <c r="N7" s="4"/>
      <c r="O7" s="4"/>
      <c r="P7" s="4"/>
      <c r="Q7" s="4"/>
      <c r="R7" s="5"/>
      <c r="S7" s="36">
        <v>0</v>
      </c>
      <c r="T7" s="37">
        <v>0</v>
      </c>
      <c r="W7" s="66"/>
    </row>
    <row r="8" spans="1:23" s="1" customFormat="1" ht="44.25" customHeight="1" thickTop="1" thickBot="1" x14ac:dyDescent="0.3">
      <c r="A8" s="3"/>
      <c r="B8" s="21"/>
      <c r="C8" s="4"/>
      <c r="D8" s="4"/>
      <c r="E8" s="4"/>
      <c r="F8" s="4"/>
      <c r="G8" s="4"/>
      <c r="H8" s="4"/>
      <c r="I8" s="4"/>
      <c r="J8" s="5"/>
      <c r="K8" s="6" t="s">
        <v>53</v>
      </c>
      <c r="L8" s="7"/>
      <c r="M8" s="4"/>
      <c r="N8" s="4"/>
      <c r="O8" s="4"/>
      <c r="P8" s="4"/>
      <c r="Q8" s="4"/>
      <c r="R8" s="5"/>
      <c r="S8" s="36">
        <v>770000</v>
      </c>
      <c r="T8" s="37">
        <v>400000</v>
      </c>
      <c r="W8" s="66"/>
    </row>
    <row r="9" spans="1:23" s="1" customFormat="1" ht="44.25" customHeight="1" thickTop="1" x14ac:dyDescent="0.25">
      <c r="A9" s="3"/>
      <c r="B9" s="21"/>
      <c r="C9" s="4"/>
      <c r="D9" s="4"/>
      <c r="E9" s="4"/>
      <c r="F9" s="4"/>
      <c r="G9" s="4"/>
      <c r="H9" s="4"/>
      <c r="I9" s="4"/>
      <c r="J9" s="5"/>
      <c r="K9" s="6" t="s">
        <v>54</v>
      </c>
      <c r="L9" s="7"/>
      <c r="M9" s="4"/>
      <c r="N9" s="4"/>
      <c r="O9" s="4"/>
      <c r="P9" s="4"/>
      <c r="Q9" s="4"/>
      <c r="R9" s="5"/>
      <c r="S9" s="36">
        <v>30000</v>
      </c>
      <c r="T9" s="37">
        <v>0</v>
      </c>
      <c r="W9" s="67"/>
    </row>
    <row r="10" spans="1:23" s="2" customFormat="1" ht="44.25" customHeight="1" x14ac:dyDescent="0.25">
      <c r="A10" s="8">
        <v>1</v>
      </c>
      <c r="B10" s="22" t="s">
        <v>31</v>
      </c>
      <c r="C10" s="9" t="s">
        <v>9</v>
      </c>
      <c r="D10" s="10">
        <v>32.57</v>
      </c>
      <c r="E10" s="10">
        <v>86.4</v>
      </c>
      <c r="F10" s="10">
        <v>33.4</v>
      </c>
      <c r="G10" s="10">
        <v>86.6</v>
      </c>
      <c r="H10" s="10" t="s">
        <v>26</v>
      </c>
      <c r="I10" s="10"/>
      <c r="J10" s="24">
        <v>3.1</v>
      </c>
      <c r="K10" s="34" t="s">
        <v>14</v>
      </c>
      <c r="L10" s="11">
        <v>250000</v>
      </c>
      <c r="M10" s="12"/>
      <c r="N10" s="12">
        <v>250000</v>
      </c>
      <c r="O10" s="12"/>
      <c r="P10" s="38">
        <v>1</v>
      </c>
      <c r="Q10" s="38" t="s">
        <v>40</v>
      </c>
      <c r="R10" s="9" t="s">
        <v>12</v>
      </c>
      <c r="S10" s="26">
        <f>M10+N10+O10</f>
        <v>250000</v>
      </c>
      <c r="T10" s="27" t="str">
        <f>IF(R10="FAEF", (M10+O10), "")</f>
        <v/>
      </c>
      <c r="W10" s="30">
        <f>+IF(H10="X",J10,"0")</f>
        <v>3.1</v>
      </c>
    </row>
    <row r="11" spans="1:23" s="2" customFormat="1" ht="44.25" customHeight="1" x14ac:dyDescent="0.25">
      <c r="A11" s="8">
        <v>2</v>
      </c>
      <c r="B11" s="22" t="s">
        <v>32</v>
      </c>
      <c r="C11" s="9" t="s">
        <v>10</v>
      </c>
      <c r="D11" s="10">
        <v>33.564500000000002</v>
      </c>
      <c r="E11" s="10">
        <v>86.654399999999995</v>
      </c>
      <c r="F11" s="10">
        <v>33.564500000000002</v>
      </c>
      <c r="G11" s="10">
        <v>86.654399999999995</v>
      </c>
      <c r="H11" s="10"/>
      <c r="I11" s="10" t="s">
        <v>26</v>
      </c>
      <c r="J11" s="24">
        <v>0.1</v>
      </c>
      <c r="K11" s="34" t="s">
        <v>15</v>
      </c>
      <c r="L11" s="11">
        <v>200000</v>
      </c>
      <c r="M11" s="12"/>
      <c r="N11" s="12">
        <v>200000</v>
      </c>
      <c r="O11" s="12"/>
      <c r="P11" s="38">
        <v>1</v>
      </c>
      <c r="Q11" s="38" t="s">
        <v>40</v>
      </c>
      <c r="R11" s="9" t="s">
        <v>13</v>
      </c>
      <c r="S11" s="26" t="str">
        <f t="shared" ref="S11:S22" si="0">IF(R11="CRAF", (M11+O11), "")</f>
        <v/>
      </c>
      <c r="T11" s="27">
        <f>M11+N11+O11</f>
        <v>200000</v>
      </c>
      <c r="W11" s="30" t="str">
        <f t="shared" ref="W11:W22" si="1">+IF(H11="X",J11,"0")</f>
        <v>0</v>
      </c>
    </row>
    <row r="12" spans="1:23" s="2" customFormat="1" ht="44.25" customHeight="1" x14ac:dyDescent="0.25">
      <c r="A12" s="8">
        <v>3</v>
      </c>
      <c r="B12" s="22" t="s">
        <v>33</v>
      </c>
      <c r="C12" s="9" t="s">
        <v>11</v>
      </c>
      <c r="D12" s="10">
        <v>32.49</v>
      </c>
      <c r="E12" s="10">
        <v>86.355000000000004</v>
      </c>
      <c r="F12" s="10">
        <v>33.5</v>
      </c>
      <c r="G12" s="10">
        <v>86.435000000000002</v>
      </c>
      <c r="H12" s="10" t="s">
        <v>26</v>
      </c>
      <c r="I12" s="10"/>
      <c r="J12" s="24">
        <v>1</v>
      </c>
      <c r="K12" s="34" t="s">
        <v>16</v>
      </c>
      <c r="L12" s="11">
        <v>65000</v>
      </c>
      <c r="M12" s="12">
        <v>65000</v>
      </c>
      <c r="N12" s="12"/>
      <c r="O12" s="12"/>
      <c r="P12" s="38">
        <v>1</v>
      </c>
      <c r="Q12" s="38" t="s">
        <v>40</v>
      </c>
      <c r="R12" s="9" t="s">
        <v>12</v>
      </c>
      <c r="S12" s="26">
        <f t="shared" ref="S12:S13" si="2">M12+N12+O12</f>
        <v>65000</v>
      </c>
      <c r="T12" s="27" t="str">
        <f t="shared" ref="T12:T22" si="3">IF(R12="FAEF", (M12+O12), "")</f>
        <v/>
      </c>
      <c r="W12" s="30">
        <f t="shared" si="1"/>
        <v>1</v>
      </c>
    </row>
    <row r="13" spans="1:23" s="2" customFormat="1" ht="44.25" customHeight="1" x14ac:dyDescent="0.25">
      <c r="A13" s="8">
        <v>3</v>
      </c>
      <c r="B13" s="22" t="s">
        <v>34</v>
      </c>
      <c r="C13" s="9" t="s">
        <v>11</v>
      </c>
      <c r="D13" s="10">
        <v>32.49</v>
      </c>
      <c r="E13" s="10">
        <v>86.355000000000004</v>
      </c>
      <c r="F13" s="10">
        <v>33.5</v>
      </c>
      <c r="G13" s="10">
        <v>86.435000000000002</v>
      </c>
      <c r="H13" s="10" t="s">
        <v>26</v>
      </c>
      <c r="I13" s="10"/>
      <c r="J13" s="24" t="s">
        <v>29</v>
      </c>
      <c r="K13" s="34" t="s">
        <v>27</v>
      </c>
      <c r="L13" s="11">
        <v>125000</v>
      </c>
      <c r="M13" s="12"/>
      <c r="N13" s="12">
        <v>125000</v>
      </c>
      <c r="O13" s="12"/>
      <c r="P13" s="38">
        <v>1</v>
      </c>
      <c r="Q13" s="38" t="s">
        <v>40</v>
      </c>
      <c r="R13" s="9" t="s">
        <v>12</v>
      </c>
      <c r="S13" s="26">
        <f t="shared" si="2"/>
        <v>125000</v>
      </c>
      <c r="T13" s="27" t="str">
        <f t="shared" si="3"/>
        <v/>
      </c>
      <c r="W13" s="30" t="str">
        <f t="shared" si="1"/>
        <v>N/A</v>
      </c>
    </row>
    <row r="14" spans="1:23" s="2" customFormat="1" ht="44.25" customHeight="1" x14ac:dyDescent="0.25">
      <c r="A14" s="8">
        <v>4</v>
      </c>
      <c r="B14" s="22" t="s">
        <v>19</v>
      </c>
      <c r="C14" s="9" t="s">
        <v>20</v>
      </c>
      <c r="D14" s="10">
        <v>33.478000000000002</v>
      </c>
      <c r="E14" s="10">
        <v>86.252499999999998</v>
      </c>
      <c r="F14" s="10">
        <v>33.494999999999997</v>
      </c>
      <c r="G14" s="10">
        <v>86.253</v>
      </c>
      <c r="H14" s="10" t="s">
        <v>26</v>
      </c>
      <c r="I14" s="10"/>
      <c r="J14" s="24">
        <v>3</v>
      </c>
      <c r="K14" s="34" t="s">
        <v>21</v>
      </c>
      <c r="L14" s="11">
        <v>200000</v>
      </c>
      <c r="M14" s="12"/>
      <c r="N14" s="12">
        <v>200000</v>
      </c>
      <c r="O14" s="12"/>
      <c r="P14" s="38">
        <v>1</v>
      </c>
      <c r="Q14" s="38" t="s">
        <v>40</v>
      </c>
      <c r="R14" s="9" t="s">
        <v>13</v>
      </c>
      <c r="S14" s="26" t="str">
        <f t="shared" si="0"/>
        <v/>
      </c>
      <c r="T14" s="27">
        <f>M14+N14+O14</f>
        <v>200000</v>
      </c>
      <c r="W14" s="30">
        <f t="shared" si="1"/>
        <v>3</v>
      </c>
    </row>
    <row r="15" spans="1:23" s="2" customFormat="1" ht="44.25" customHeight="1" x14ac:dyDescent="0.25">
      <c r="A15" s="8">
        <v>4</v>
      </c>
      <c r="B15" s="22" t="s">
        <v>19</v>
      </c>
      <c r="C15" s="9" t="s">
        <v>20</v>
      </c>
      <c r="D15" s="10">
        <v>33.478000000000002</v>
      </c>
      <c r="E15" s="10">
        <v>86.252499999999998</v>
      </c>
      <c r="F15" s="10">
        <v>33.494999999999997</v>
      </c>
      <c r="G15" s="10">
        <v>86.253</v>
      </c>
      <c r="H15" s="10" t="s">
        <v>26</v>
      </c>
      <c r="I15" s="10"/>
      <c r="J15" s="24" t="s">
        <v>29</v>
      </c>
      <c r="K15" s="34" t="s">
        <v>22</v>
      </c>
      <c r="L15" s="11">
        <v>50000</v>
      </c>
      <c r="M15" s="12">
        <v>50000</v>
      </c>
      <c r="N15" s="12"/>
      <c r="O15" s="12"/>
      <c r="P15" s="38">
        <v>1</v>
      </c>
      <c r="Q15" s="38" t="s">
        <v>40</v>
      </c>
      <c r="R15" s="9" t="s">
        <v>12</v>
      </c>
      <c r="S15" s="26">
        <f t="shared" ref="S15:S16" si="4">M15+N15+O15</f>
        <v>50000</v>
      </c>
      <c r="T15" s="27" t="str">
        <f t="shared" si="3"/>
        <v/>
      </c>
      <c r="W15" s="30" t="str">
        <f t="shared" si="1"/>
        <v>N/A</v>
      </c>
    </row>
    <row r="16" spans="1:23" s="2" customFormat="1" ht="44.25" customHeight="1" x14ac:dyDescent="0.25">
      <c r="A16" s="8">
        <v>4</v>
      </c>
      <c r="B16" s="22" t="s">
        <v>19</v>
      </c>
      <c r="C16" s="9" t="s">
        <v>20</v>
      </c>
      <c r="D16" s="10">
        <v>33.478000000000002</v>
      </c>
      <c r="E16" s="10">
        <v>86.252499999999998</v>
      </c>
      <c r="F16" s="10">
        <v>33.494999999999997</v>
      </c>
      <c r="G16" s="10">
        <v>86.253</v>
      </c>
      <c r="H16" s="10" t="s">
        <v>26</v>
      </c>
      <c r="I16" s="10"/>
      <c r="J16" s="24" t="s">
        <v>29</v>
      </c>
      <c r="K16" s="34" t="s">
        <v>21</v>
      </c>
      <c r="L16" s="11">
        <v>200000</v>
      </c>
      <c r="M16" s="12"/>
      <c r="N16" s="12">
        <v>200000</v>
      </c>
      <c r="O16" s="12"/>
      <c r="P16" s="38">
        <v>1</v>
      </c>
      <c r="Q16" s="38" t="s">
        <v>40</v>
      </c>
      <c r="R16" s="9" t="s">
        <v>12</v>
      </c>
      <c r="S16" s="26">
        <f t="shared" si="4"/>
        <v>200000</v>
      </c>
      <c r="T16" s="27" t="str">
        <f t="shared" si="3"/>
        <v/>
      </c>
      <c r="W16" s="30" t="str">
        <f t="shared" si="1"/>
        <v>N/A</v>
      </c>
    </row>
    <row r="17" spans="1:23" s="2" customFormat="1" ht="44.25" customHeight="1" x14ac:dyDescent="0.25">
      <c r="A17" s="8"/>
      <c r="B17" s="22"/>
      <c r="C17" s="9"/>
      <c r="D17" s="10"/>
      <c r="E17" s="10"/>
      <c r="F17" s="10"/>
      <c r="G17" s="10"/>
      <c r="H17" s="10"/>
      <c r="I17" s="10"/>
      <c r="J17" s="24"/>
      <c r="K17" s="34"/>
      <c r="L17" s="11"/>
      <c r="M17" s="12"/>
      <c r="N17" s="12"/>
      <c r="O17" s="12"/>
      <c r="P17" s="38"/>
      <c r="Q17" s="38"/>
      <c r="R17" s="9"/>
      <c r="S17" s="26"/>
      <c r="T17" s="27"/>
      <c r="W17" s="30" t="str">
        <f t="shared" si="1"/>
        <v>0</v>
      </c>
    </row>
    <row r="18" spans="1:23" s="2" customFormat="1" ht="44.25" customHeight="1" x14ac:dyDescent="0.25">
      <c r="A18" s="8"/>
      <c r="B18" s="22"/>
      <c r="C18" s="9"/>
      <c r="D18" s="10"/>
      <c r="E18" s="10"/>
      <c r="F18" s="10"/>
      <c r="G18" s="10"/>
      <c r="H18" s="10"/>
      <c r="I18" s="10"/>
      <c r="J18" s="24"/>
      <c r="K18" s="34"/>
      <c r="L18" s="11"/>
      <c r="M18" s="12"/>
      <c r="N18" s="12"/>
      <c r="O18" s="12"/>
      <c r="P18" s="38"/>
      <c r="Q18" s="38"/>
      <c r="R18" s="9"/>
      <c r="S18" s="26"/>
      <c r="T18" s="27"/>
      <c r="W18" s="30"/>
    </row>
    <row r="19" spans="1:23" s="2" customFormat="1" ht="44.25" customHeight="1" x14ac:dyDescent="0.25">
      <c r="A19" s="8"/>
      <c r="B19" s="22"/>
      <c r="C19" s="9"/>
      <c r="D19" s="10"/>
      <c r="E19" s="10"/>
      <c r="F19" s="10"/>
      <c r="G19" s="10"/>
      <c r="H19" s="10"/>
      <c r="I19" s="10"/>
      <c r="J19" s="24"/>
      <c r="K19" s="34"/>
      <c r="L19" s="11"/>
      <c r="M19" s="12"/>
      <c r="N19" s="12"/>
      <c r="O19" s="12"/>
      <c r="P19" s="38"/>
      <c r="Q19" s="38"/>
      <c r="R19" s="9"/>
      <c r="S19" s="26"/>
      <c r="T19" s="27"/>
      <c r="W19" s="30"/>
    </row>
    <row r="20" spans="1:23" s="2" customFormat="1" ht="44.25" customHeight="1" x14ac:dyDescent="0.25">
      <c r="A20" s="8"/>
      <c r="B20" s="22"/>
      <c r="C20" s="9"/>
      <c r="D20" s="10"/>
      <c r="E20" s="10"/>
      <c r="F20" s="10"/>
      <c r="G20" s="10"/>
      <c r="H20" s="10"/>
      <c r="I20" s="10"/>
      <c r="J20" s="24"/>
      <c r="K20" s="34"/>
      <c r="L20" s="11"/>
      <c r="M20" s="12"/>
      <c r="N20" s="12"/>
      <c r="O20" s="12"/>
      <c r="P20" s="38"/>
      <c r="Q20" s="38"/>
      <c r="R20" s="9"/>
      <c r="S20" s="26" t="str">
        <f t="shared" si="0"/>
        <v/>
      </c>
      <c r="T20" s="27" t="str">
        <f t="shared" si="3"/>
        <v/>
      </c>
      <c r="W20" s="30" t="str">
        <f t="shared" si="1"/>
        <v>0</v>
      </c>
    </row>
    <row r="21" spans="1:23" s="2" customFormat="1" ht="44.25" customHeight="1" x14ac:dyDescent="0.25">
      <c r="A21" s="8"/>
      <c r="B21" s="22"/>
      <c r="C21" s="9"/>
      <c r="D21" s="10"/>
      <c r="E21" s="10"/>
      <c r="F21" s="10"/>
      <c r="G21" s="10"/>
      <c r="H21" s="10"/>
      <c r="I21" s="10"/>
      <c r="J21" s="24"/>
      <c r="K21" s="34"/>
      <c r="L21" s="11"/>
      <c r="M21" s="12"/>
      <c r="N21" s="12"/>
      <c r="O21" s="12"/>
      <c r="P21" s="38"/>
      <c r="Q21" s="38"/>
      <c r="R21" s="9"/>
      <c r="S21" s="26" t="str">
        <f t="shared" si="0"/>
        <v/>
      </c>
      <c r="T21" s="27" t="str">
        <f t="shared" si="3"/>
        <v/>
      </c>
      <c r="W21" s="30" t="str">
        <f t="shared" si="1"/>
        <v>0</v>
      </c>
    </row>
    <row r="22" spans="1:23" s="2" customFormat="1" ht="44.25" customHeight="1" thickBot="1" x14ac:dyDescent="0.3">
      <c r="A22" s="13"/>
      <c r="B22" s="23"/>
      <c r="C22" s="14"/>
      <c r="D22" s="15"/>
      <c r="E22" s="15"/>
      <c r="F22" s="15"/>
      <c r="G22" s="15"/>
      <c r="H22" s="15"/>
      <c r="I22" s="15"/>
      <c r="J22" s="25"/>
      <c r="K22" s="35"/>
      <c r="L22" s="16"/>
      <c r="M22" s="17"/>
      <c r="N22" s="17"/>
      <c r="O22" s="17"/>
      <c r="P22" s="39"/>
      <c r="Q22" s="39"/>
      <c r="R22" s="14"/>
      <c r="S22" s="26" t="str">
        <f t="shared" si="0"/>
        <v/>
      </c>
      <c r="T22" s="27" t="str">
        <f t="shared" si="3"/>
        <v/>
      </c>
      <c r="W22" s="30" t="str">
        <f t="shared" si="1"/>
        <v>0</v>
      </c>
    </row>
    <row r="23" spans="1:23" s="2" customFormat="1" ht="45" customHeight="1" thickBot="1" x14ac:dyDescent="0.3">
      <c r="A23" s="73" t="s">
        <v>50</v>
      </c>
      <c r="B23" s="74"/>
      <c r="C23" s="75"/>
      <c r="D23" s="70" t="s">
        <v>49</v>
      </c>
      <c r="E23" s="71"/>
      <c r="F23" s="71"/>
      <c r="G23" s="71"/>
      <c r="H23" s="71"/>
      <c r="I23" s="72"/>
      <c r="J23" s="41">
        <f>W23</f>
        <v>7.1</v>
      </c>
      <c r="K23" s="42" t="s">
        <v>48</v>
      </c>
      <c r="L23" s="43">
        <f>SUM(L10:L22)</f>
        <v>1090000</v>
      </c>
      <c r="M23" s="44">
        <f>SUM(M10:M22)</f>
        <v>115000</v>
      </c>
      <c r="N23" s="45">
        <f>SUM(N10:N22)</f>
        <v>975000</v>
      </c>
      <c r="O23" s="45">
        <f>SUM(O10:O22)</f>
        <v>0</v>
      </c>
      <c r="P23" s="45"/>
      <c r="Q23" s="45"/>
      <c r="R23" s="42" t="s">
        <v>51</v>
      </c>
      <c r="S23" s="46">
        <f>(S7+S8+S9)-(SUM(S10:S22))</f>
        <v>110000</v>
      </c>
      <c r="T23" s="46">
        <f>(T7+T8+T9)-(SUM(T10:T22))</f>
        <v>0</v>
      </c>
      <c r="W23" s="33">
        <f>SUM(W10:W22)</f>
        <v>7.1</v>
      </c>
    </row>
    <row r="24" spans="1:23" s="2" customFormat="1" ht="45" customHeight="1" thickBot="1" x14ac:dyDescent="0.3">
      <c r="A24" s="60" t="s">
        <v>58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f>(M23+N23)/(L23)</f>
        <v>1</v>
      </c>
      <c r="P24" s="61"/>
      <c r="Q24" s="61"/>
      <c r="R24" s="61"/>
      <c r="S24" s="61"/>
      <c r="T24" s="61"/>
      <c r="W24" s="32"/>
    </row>
    <row r="26" spans="1:23" ht="20.25" x14ac:dyDescent="0.3">
      <c r="A26" s="53" t="s">
        <v>28</v>
      </c>
      <c r="B26" s="53"/>
      <c r="C26" s="52" t="s">
        <v>44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</row>
    <row r="27" spans="1:23" ht="20.25" x14ac:dyDescent="0.3">
      <c r="A27" s="53"/>
      <c r="B27" s="53"/>
      <c r="C27" s="52" t="s">
        <v>36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</row>
    <row r="28" spans="1:23" ht="20.25" x14ac:dyDescent="0.3">
      <c r="C28" s="52" t="s">
        <v>42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</row>
    <row r="29" spans="1:23" ht="20.25" x14ac:dyDescent="0.3">
      <c r="C29" s="52" t="s">
        <v>43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</row>
    <row r="30" spans="1:23" ht="20.25" x14ac:dyDescent="0.3">
      <c r="C30" s="52" t="s">
        <v>45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</row>
    <row r="32" spans="1:23" x14ac:dyDescent="0.3">
      <c r="A32" s="65" t="s">
        <v>47</v>
      </c>
      <c r="B32" s="65"/>
    </row>
  </sheetData>
  <sheetProtection selectLockedCells="1"/>
  <mergeCells count="30">
    <mergeCell ref="A32:B32"/>
    <mergeCell ref="W6:W9"/>
    <mergeCell ref="A4:T4"/>
    <mergeCell ref="A1:T1"/>
    <mergeCell ref="A26:B26"/>
    <mergeCell ref="C28:T28"/>
    <mergeCell ref="C26:T26"/>
    <mergeCell ref="D23:I23"/>
    <mergeCell ref="A23:C23"/>
    <mergeCell ref="S5:S6"/>
    <mergeCell ref="T5:T6"/>
    <mergeCell ref="L5:L6"/>
    <mergeCell ref="R5:R6"/>
    <mergeCell ref="A2:T2"/>
    <mergeCell ref="A3:T3"/>
    <mergeCell ref="F5:G5"/>
    <mergeCell ref="H5:K5"/>
    <mergeCell ref="P5:P6"/>
    <mergeCell ref="Q5:Q6"/>
    <mergeCell ref="C30:T30"/>
    <mergeCell ref="A27:B27"/>
    <mergeCell ref="C27:T27"/>
    <mergeCell ref="C29:T29"/>
    <mergeCell ref="A5:A6"/>
    <mergeCell ref="B5:B6"/>
    <mergeCell ref="C5:C6"/>
    <mergeCell ref="D5:E5"/>
    <mergeCell ref="A24:N24"/>
    <mergeCell ref="O24:T24"/>
    <mergeCell ref="M5:O5"/>
  </mergeCells>
  <printOptions horizontalCentered="1" verticalCentered="1"/>
  <pageMargins left="0.2" right="0.2" top="0.25" bottom="0.25" header="0.25" footer="0.05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Chase Cobb</cp:lastModifiedBy>
  <cp:lastPrinted>2019-08-12T12:45:19Z</cp:lastPrinted>
  <dcterms:created xsi:type="dcterms:W3CDTF">2019-05-22T11:22:38Z</dcterms:created>
  <dcterms:modified xsi:type="dcterms:W3CDTF">2020-07-09T14:32:12Z</dcterms:modified>
</cp:coreProperties>
</file>